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<sst xmlns="http://schemas.openxmlformats.org/spreadsheetml/2006/main" count="143" uniqueCount="119">
  <si>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</si>
  <si>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</si>
  <si>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</si>
  <si>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</si>
  <si>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</si>
  <si>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</si>
  <si>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</si>
  <si>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</si>
  <si>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</si>
  <si>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</si>
  <si>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</si>
  <si>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</si>
  <si>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</si>
  <si>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</si>
  <si>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</si>
  <si>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</si>
  <si>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</si>
  <si>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</si>
  <si>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</si>
  <si>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</si>
  <si>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</si>
  <si>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MONTE POPERA, 12 C.F. 97504710159 C.M. MIIC8DR008</t>
  </si>
  <si>
    <t>160000004 del 09/01/2017</t>
  </si>
  <si>
    <t>6/02 del 16/01/2017</t>
  </si>
  <si>
    <t>5/02 del 16/01/2017</t>
  </si>
  <si>
    <t>16P160 del 22/12/2016</t>
  </si>
  <si>
    <t>160000009 del 16/01/2017</t>
  </si>
  <si>
    <t>FATTPA 22_17 del 23/02/2017</t>
  </si>
  <si>
    <t>FATTPA 23_17 del 23/02/2017</t>
  </si>
  <si>
    <t>881E del 22/02/2017</t>
  </si>
  <si>
    <t>16/2017 del 10/02/2017</t>
  </si>
  <si>
    <t>408 del 23/02/2017</t>
  </si>
  <si>
    <t>50/02 del 22/02/2017</t>
  </si>
  <si>
    <t>FATTPA 1_17 del 15/02/2017</t>
  </si>
  <si>
    <t>FE/000016/17 del 28/02/2017</t>
  </si>
  <si>
    <t>FE/000017/17 del 28/02/2017</t>
  </si>
  <si>
    <t>2/170102 del 27/02/2017</t>
  </si>
  <si>
    <t>8717065924 del 07/03/2017</t>
  </si>
  <si>
    <t>21 del 06/03/2017</t>
  </si>
  <si>
    <t>72E/2017 del 14/03/2017</t>
  </si>
  <si>
    <t>7/FE del 12/03/2017</t>
  </si>
  <si>
    <t>04/PA del 28/02/2017</t>
  </si>
  <si>
    <t>17P22 del 28/02/2017</t>
  </si>
  <si>
    <t>10 del 28/02/2017</t>
  </si>
  <si>
    <t>1/2017 del 13/03/2017</t>
  </si>
  <si>
    <t>201/PA del 21/03/2017</t>
  </si>
  <si>
    <t>FATTPA 32_17 del 18/03/2017</t>
  </si>
  <si>
    <t>FATTPA 31_17 del 18/03/2017</t>
  </si>
  <si>
    <t>30016009 del 30/03/2017</t>
  </si>
  <si>
    <t>30016008 del 30/03/2017</t>
  </si>
  <si>
    <t>30015958 del 28/03/2017</t>
  </si>
  <si>
    <t>30015957 del 28/03/2017</t>
  </si>
  <si>
    <t>66/02 del 04/04/2017</t>
  </si>
  <si>
    <t>1473/2017 del 31/03/2017</t>
  </si>
  <si>
    <t>77/02 del 10/04/2017</t>
  </si>
  <si>
    <t>6081700100 del 11/04/2017</t>
  </si>
  <si>
    <t>17 del 31/03/2017</t>
  </si>
  <si>
    <t>13/PA del 31/03/2017</t>
  </si>
  <si>
    <t>2017/5/42 del 24/04/2017</t>
  </si>
  <si>
    <t>3 del 27/04/2017</t>
  </si>
  <si>
    <t>39/2017 del 21/04/2017</t>
  </si>
  <si>
    <t>2010/2017 del 20/04/2017</t>
  </si>
  <si>
    <t>292/ME del 28/04/2017</t>
  </si>
  <si>
    <t>295/EG del 28/04/2017</t>
  </si>
  <si>
    <t>1561 del 02/05/2017</t>
  </si>
  <si>
    <t>000066-2017-FT PA del 13/05/2017</t>
  </si>
  <si>
    <t>21/PA del 02/05/2017</t>
  </si>
  <si>
    <t>FATTPA 63_17 del 23/05/2017</t>
  </si>
  <si>
    <t>211 del 24/05/2017</t>
  </si>
  <si>
    <t>8717154455 del 24/05/2017</t>
  </si>
  <si>
    <t>FATTPA 1_17 del 08/06/2017</t>
  </si>
  <si>
    <t>FATTPA 50_17 del 09/06/2017</t>
  </si>
  <si>
    <t>239 del 09/06/2017</t>
  </si>
  <si>
    <t>66/2017 del 05/06/2017</t>
  </si>
  <si>
    <t>67/2017 del 05/06/2017</t>
  </si>
  <si>
    <t>71E del 08/06/2017</t>
  </si>
  <si>
    <t>PA864 del 31/05/2017</t>
  </si>
  <si>
    <t>119/02 del 16/06/2017</t>
  </si>
  <si>
    <t>120/02 del 16/06/2017</t>
  </si>
  <si>
    <t>136/02 del 26/06/2017</t>
  </si>
  <si>
    <t>137/02 del 26/06/2017</t>
  </si>
  <si>
    <t>2017/5/134 del 24/06/2017</t>
  </si>
  <si>
    <t>02/FE/2017 del 19/06/2017</t>
  </si>
  <si>
    <t>FATTPA 80_17 del 26/06/2017</t>
  </si>
  <si>
    <t>FATTPA 79_17 del 26/06/2017</t>
  </si>
  <si>
    <t>62 del 30/06/2017</t>
  </si>
  <si>
    <t>374/PA del 28/06/2017</t>
  </si>
  <si>
    <t>PA977 del 30/06/2017</t>
  </si>
  <si>
    <t>13 del 25/05/2017</t>
  </si>
  <si>
    <t>30017774 del 13/07/2017</t>
  </si>
  <si>
    <t>30017775 del 13/07/2017</t>
  </si>
  <si>
    <t>30017776 del 13/07/2017</t>
  </si>
  <si>
    <t>37/PA del 31/07/2017</t>
  </si>
  <si>
    <t>041 del 25/07/2017</t>
  </si>
  <si>
    <t>000021-2017-PA del 05/09/2017</t>
  </si>
  <si>
    <t>137/PA del 31/08/2017</t>
  </si>
  <si>
    <t>8717259433 del 08/09/2017</t>
  </si>
  <si>
    <t>8717257665 del 08/09/2017</t>
  </si>
  <si>
    <t>2569 del 27/09/2017</t>
  </si>
  <si>
    <t>515/PA del 16/09/2017</t>
  </si>
  <si>
    <t>8717257355 del 08/09/2017</t>
  </si>
  <si>
    <t>190/SPLIT del 16/09/2017</t>
  </si>
  <si>
    <t>8717319778 del 19/10/2017</t>
  </si>
  <si>
    <t>221/SPLIT del 28/10/2017</t>
  </si>
  <si>
    <t>11/2017 del 25/10/2017</t>
  </si>
  <si>
    <t>FATTPA 125_17 del 31/10/2017</t>
  </si>
  <si>
    <t>160000131 del 17/11/2017</t>
  </si>
  <si>
    <t>FATTPA 138_17 del 16/11/2017</t>
  </si>
  <si>
    <t>513/EG del 22/11/2017</t>
  </si>
  <si>
    <t>FATTPA 4_17 del 01/12/2017</t>
  </si>
  <si>
    <t>140/PA del 30/11/2017</t>
  </si>
  <si>
    <t>534/PI del 24/11/2017</t>
  </si>
  <si>
    <t>180/02 del 28/11/2017</t>
  </si>
  <si>
    <t>523/ME del 22/11/2017</t>
  </si>
  <si>
    <t>30020246 del 06/12/2017</t>
  </si>
  <si>
    <t>861 del 05/12/2017</t>
  </si>
  <si>
    <t>17P170 del 11/12/2017</t>
  </si>
  <si>
    <t>20/2017/V_ELETT del 12/12/2017</t>
  </si>
  <si>
    <t>21/2017/V_ELETT del 12/12/2017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</si>
</sst>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97</v>
      </c>
      <c r="B10" s="37"/>
      <c r="C10" s="50">
        <f>SUM(C16:D19)</f>
        <v>110045.58000000002</v>
      </c>
      <c r="D10" s="37"/>
      <c r="E10" s="38">
        <f>('Trimestre 1'!H1+'Trimestre 2'!H1+'Trimestre 3'!H1+'Trimestre 4'!H1)/C10</f>
        <v>-26.423333767698796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22</v>
      </c>
      <c r="C16" s="51">
        <f>'Trimestre 1'!B1</f>
        <v>24359.510000000002</v>
      </c>
      <c r="D16" s="52"/>
      <c r="E16" s="51">
        <f>'Trimestre 1'!G1</f>
        <v>-26.739507896505298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41</v>
      </c>
      <c r="C17" s="51">
        <f>'Trimestre 2'!B1</f>
        <v>56280.79000000001</v>
      </c>
      <c r="D17" s="52"/>
      <c r="E17" s="51">
        <f>'Trimestre 2'!G1</f>
        <v>-26.621388932173833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13</v>
      </c>
      <c r="C18" s="51">
        <f>'Trimestre 3'!B1</f>
        <v>8241.87</v>
      </c>
      <c r="D18" s="52"/>
      <c r="E18" s="51">
        <f>'Trimestre 3'!G1</f>
        <v>-22.896507710022117</v>
      </c>
      <c r="F18" s="53"/>
    </row>
    <row r="19" spans="1:6" ht="21.75" customHeight="1" thickBot="1">
      <c r="A19" s="24" t="s">
        <v>18</v>
      </c>
      <c r="B19" s="25">
        <f>'Trimestre 4'!C1</f>
        <v>21</v>
      </c>
      <c r="C19" s="47">
        <f>'Trimestre 4'!B1</f>
        <v>21163.410000000003</v>
      </c>
      <c r="D19" s="49"/>
      <c r="E19" s="47">
        <f>'Trimestre 4'!G1</f>
        <v>-26.90619989878757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24359.510000000002</v>
      </c>
      <c r="C1">
        <f>COUNTA(A4:A203)</f>
        <v>22</v>
      </c>
      <c r="G1" s="20">
        <f>IF(B1&lt;&gt;0,H1/B1,0)</f>
        <v>-26.739507896505298</v>
      </c>
      <c r="H1" s="19">
        <f>SUM(H4:H195)</f>
        <v>-651361.3099999998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45.5</v>
      </c>
      <c r="C4" s="17">
        <v>42795</v>
      </c>
      <c r="D4" s="17">
        <v>42765</v>
      </c>
      <c r="E4" s="17"/>
      <c r="F4" s="17"/>
      <c r="G4" s="1">
        <f>D4-C4-(F4-E4)</f>
        <v>-30</v>
      </c>
      <c r="H4" s="16">
        <f>B4*G4</f>
        <v>-1365</v>
      </c>
    </row>
    <row r="5" spans="1:8" ht="15">
      <c r="A5" s="28" t="s">
        <v>23</v>
      </c>
      <c r="B5" s="16">
        <v>1970.1</v>
      </c>
      <c r="C5" s="17">
        <v>42795</v>
      </c>
      <c r="D5" s="17">
        <v>42765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-59103</v>
      </c>
    </row>
    <row r="6" spans="1:8" ht="15">
      <c r="A6" s="28" t="s">
        <v>24</v>
      </c>
      <c r="B6" s="16">
        <v>2426.81</v>
      </c>
      <c r="C6" s="17">
        <v>42795</v>
      </c>
      <c r="D6" s="17">
        <v>42765</v>
      </c>
      <c r="E6" s="17"/>
      <c r="F6" s="17"/>
      <c r="G6" s="1">
        <f t="shared" si="0"/>
        <v>-30</v>
      </c>
      <c r="H6" s="16">
        <f t="shared" si="1"/>
        <v>-72804.3</v>
      </c>
    </row>
    <row r="7" spans="1:8" ht="15">
      <c r="A7" s="28" t="s">
        <v>25</v>
      </c>
      <c r="B7" s="16">
        <v>65</v>
      </c>
      <c r="C7" s="17">
        <v>42833</v>
      </c>
      <c r="D7" s="17">
        <v>42765</v>
      </c>
      <c r="E7" s="17"/>
      <c r="F7" s="17"/>
      <c r="G7" s="1">
        <f t="shared" si="0"/>
        <v>-68</v>
      </c>
      <c r="H7" s="16">
        <f t="shared" si="1"/>
        <v>-4420</v>
      </c>
    </row>
    <row r="8" spans="1:8" ht="15">
      <c r="A8" s="28" t="s">
        <v>26</v>
      </c>
      <c r="B8" s="16">
        <v>6.5</v>
      </c>
      <c r="C8" s="17">
        <v>42795</v>
      </c>
      <c r="D8" s="17">
        <v>42772</v>
      </c>
      <c r="E8" s="17"/>
      <c r="F8" s="17"/>
      <c r="G8" s="1">
        <f t="shared" si="0"/>
        <v>-23</v>
      </c>
      <c r="H8" s="16">
        <f t="shared" si="1"/>
        <v>-149.5</v>
      </c>
    </row>
    <row r="9" spans="1:8" ht="15">
      <c r="A9" s="28" t="s">
        <v>27</v>
      </c>
      <c r="B9" s="16">
        <v>918</v>
      </c>
      <c r="C9" s="17">
        <v>42820</v>
      </c>
      <c r="D9" s="17">
        <v>42793</v>
      </c>
      <c r="E9" s="17"/>
      <c r="F9" s="17"/>
      <c r="G9" s="1">
        <f t="shared" si="0"/>
        <v>-27</v>
      </c>
      <c r="H9" s="16">
        <f t="shared" si="1"/>
        <v>-24786</v>
      </c>
    </row>
    <row r="10" spans="1:8" ht="15">
      <c r="A10" s="28" t="s">
        <v>28</v>
      </c>
      <c r="B10" s="16">
        <v>414</v>
      </c>
      <c r="C10" s="17">
        <v>42820</v>
      </c>
      <c r="D10" s="17">
        <v>42793</v>
      </c>
      <c r="E10" s="17"/>
      <c r="F10" s="17"/>
      <c r="G10" s="1">
        <f t="shared" si="0"/>
        <v>-27</v>
      </c>
      <c r="H10" s="16">
        <f t="shared" si="1"/>
        <v>-11178</v>
      </c>
    </row>
    <row r="11" spans="1:8" ht="15">
      <c r="A11" s="28" t="s">
        <v>29</v>
      </c>
      <c r="B11" s="16">
        <v>1280</v>
      </c>
      <c r="C11" s="17">
        <v>42820</v>
      </c>
      <c r="D11" s="17">
        <v>42793</v>
      </c>
      <c r="E11" s="17"/>
      <c r="F11" s="17"/>
      <c r="G11" s="1">
        <f t="shared" si="0"/>
        <v>-27</v>
      </c>
      <c r="H11" s="16">
        <f t="shared" si="1"/>
        <v>-34560</v>
      </c>
    </row>
    <row r="12" spans="1:8" ht="15">
      <c r="A12" s="28" t="s">
        <v>30</v>
      </c>
      <c r="B12" s="16">
        <v>2448</v>
      </c>
      <c r="C12" s="17">
        <v>42812</v>
      </c>
      <c r="D12" s="17">
        <v>42794</v>
      </c>
      <c r="E12" s="17"/>
      <c r="F12" s="17"/>
      <c r="G12" s="1">
        <f t="shared" si="0"/>
        <v>-18</v>
      </c>
      <c r="H12" s="16">
        <f t="shared" si="1"/>
        <v>-44064</v>
      </c>
    </row>
    <row r="13" spans="1:8" ht="15">
      <c r="A13" s="28" t="s">
        <v>31</v>
      </c>
      <c r="B13" s="16">
        <v>110</v>
      </c>
      <c r="C13" s="17">
        <v>42820</v>
      </c>
      <c r="D13" s="17">
        <v>42800</v>
      </c>
      <c r="E13" s="17"/>
      <c r="F13" s="17"/>
      <c r="G13" s="1">
        <f t="shared" si="0"/>
        <v>-20</v>
      </c>
      <c r="H13" s="16">
        <f t="shared" si="1"/>
        <v>-2200</v>
      </c>
    </row>
    <row r="14" spans="1:8" ht="15">
      <c r="A14" s="28" t="s">
        <v>32</v>
      </c>
      <c r="B14" s="16">
        <v>3487.52</v>
      </c>
      <c r="C14" s="17">
        <v>42820</v>
      </c>
      <c r="D14" s="17">
        <v>42800</v>
      </c>
      <c r="E14" s="17"/>
      <c r="F14" s="17"/>
      <c r="G14" s="1">
        <f t="shared" si="0"/>
        <v>-20</v>
      </c>
      <c r="H14" s="16">
        <f t="shared" si="1"/>
        <v>-69750.4</v>
      </c>
    </row>
    <row r="15" spans="1:8" ht="15">
      <c r="A15" s="28" t="s">
        <v>33</v>
      </c>
      <c r="B15" s="16">
        <v>390</v>
      </c>
      <c r="C15" s="17">
        <v>42812</v>
      </c>
      <c r="D15" s="17">
        <v>42800</v>
      </c>
      <c r="E15" s="17"/>
      <c r="F15" s="17"/>
      <c r="G15" s="1">
        <f t="shared" si="0"/>
        <v>-12</v>
      </c>
      <c r="H15" s="16">
        <f t="shared" si="1"/>
        <v>-4680</v>
      </c>
    </row>
    <row r="16" spans="1:8" ht="15">
      <c r="A16" s="28" t="s">
        <v>34</v>
      </c>
      <c r="B16" s="16">
        <v>1080</v>
      </c>
      <c r="C16" s="17">
        <v>42830</v>
      </c>
      <c r="D16" s="17">
        <v>42800</v>
      </c>
      <c r="E16" s="17"/>
      <c r="F16" s="17"/>
      <c r="G16" s="1">
        <f t="shared" si="0"/>
        <v>-30</v>
      </c>
      <c r="H16" s="16">
        <f t="shared" si="1"/>
        <v>-32400</v>
      </c>
    </row>
    <row r="17" spans="1:8" ht="15">
      <c r="A17" s="28" t="s">
        <v>35</v>
      </c>
      <c r="B17" s="16">
        <v>1240</v>
      </c>
      <c r="C17" s="17">
        <v>42830</v>
      </c>
      <c r="D17" s="17">
        <v>42800</v>
      </c>
      <c r="E17" s="17"/>
      <c r="F17" s="17"/>
      <c r="G17" s="1">
        <f t="shared" si="0"/>
        <v>-30</v>
      </c>
      <c r="H17" s="16">
        <f t="shared" si="1"/>
        <v>-37200</v>
      </c>
    </row>
    <row r="18" spans="1:8" ht="15">
      <c r="A18" s="28" t="s">
        <v>36</v>
      </c>
      <c r="B18" s="16">
        <v>387.76</v>
      </c>
      <c r="C18" s="17">
        <v>42830</v>
      </c>
      <c r="D18" s="17">
        <v>42800</v>
      </c>
      <c r="E18" s="17"/>
      <c r="F18" s="17"/>
      <c r="G18" s="1">
        <f t="shared" si="0"/>
        <v>-30</v>
      </c>
      <c r="H18" s="16">
        <f t="shared" si="1"/>
        <v>-11632.8</v>
      </c>
    </row>
    <row r="19" spans="1:8" ht="15">
      <c r="A19" s="28" t="s">
        <v>37</v>
      </c>
      <c r="B19" s="16">
        <v>5.87</v>
      </c>
      <c r="C19" s="17">
        <v>42833</v>
      </c>
      <c r="D19" s="17">
        <v>42802</v>
      </c>
      <c r="E19" s="17"/>
      <c r="F19" s="17"/>
      <c r="G19" s="1">
        <f t="shared" si="0"/>
        <v>-31</v>
      </c>
      <c r="H19" s="16">
        <f t="shared" si="1"/>
        <v>-181.97</v>
      </c>
    </row>
    <row r="20" spans="1:8" ht="15">
      <c r="A20" s="28" t="s">
        <v>38</v>
      </c>
      <c r="B20" s="16">
        <v>1425</v>
      </c>
      <c r="C20" s="17">
        <v>42833</v>
      </c>
      <c r="D20" s="17">
        <v>42802</v>
      </c>
      <c r="E20" s="17"/>
      <c r="F20" s="17"/>
      <c r="G20" s="1">
        <f t="shared" si="0"/>
        <v>-31</v>
      </c>
      <c r="H20" s="16">
        <f t="shared" si="1"/>
        <v>-44175</v>
      </c>
    </row>
    <row r="21" spans="1:8" ht="15">
      <c r="A21" s="28" t="s">
        <v>39</v>
      </c>
      <c r="B21" s="16">
        <v>1420</v>
      </c>
      <c r="C21" s="17">
        <v>42839</v>
      </c>
      <c r="D21" s="17">
        <v>42815</v>
      </c>
      <c r="E21" s="17"/>
      <c r="F21" s="17"/>
      <c r="G21" s="1">
        <f t="shared" si="0"/>
        <v>-24</v>
      </c>
      <c r="H21" s="16">
        <f t="shared" si="1"/>
        <v>-34080</v>
      </c>
    </row>
    <row r="22" spans="1:8" ht="15">
      <c r="A22" s="28" t="s">
        <v>40</v>
      </c>
      <c r="B22" s="16">
        <v>749.87</v>
      </c>
      <c r="C22" s="17">
        <v>42839</v>
      </c>
      <c r="D22" s="17">
        <v>42815</v>
      </c>
      <c r="E22" s="17"/>
      <c r="F22" s="17"/>
      <c r="G22" s="1">
        <f t="shared" si="0"/>
        <v>-24</v>
      </c>
      <c r="H22" s="16">
        <f t="shared" si="1"/>
        <v>-17996.88</v>
      </c>
    </row>
    <row r="23" spans="1:8" ht="15">
      <c r="A23" s="28" t="s">
        <v>41</v>
      </c>
      <c r="B23" s="16">
        <v>620</v>
      </c>
      <c r="C23" s="17">
        <v>42839</v>
      </c>
      <c r="D23" s="17">
        <v>42815</v>
      </c>
      <c r="E23" s="17"/>
      <c r="F23" s="17"/>
      <c r="G23" s="1">
        <f t="shared" si="0"/>
        <v>-24</v>
      </c>
      <c r="H23" s="16">
        <f t="shared" si="1"/>
        <v>-14880</v>
      </c>
    </row>
    <row r="24" spans="1:8" ht="15">
      <c r="A24" s="28" t="s">
        <v>42</v>
      </c>
      <c r="B24" s="16">
        <v>610</v>
      </c>
      <c r="C24" s="17">
        <v>42830</v>
      </c>
      <c r="D24" s="17">
        <v>42815</v>
      </c>
      <c r="E24" s="17"/>
      <c r="F24" s="17"/>
      <c r="G24" s="1">
        <f t="shared" si="0"/>
        <v>-15</v>
      </c>
      <c r="H24" s="16">
        <f t="shared" si="1"/>
        <v>-9150</v>
      </c>
    </row>
    <row r="25" spans="1:8" ht="15">
      <c r="A25" s="28" t="s">
        <v>43</v>
      </c>
      <c r="B25" s="16">
        <v>3259.58</v>
      </c>
      <c r="C25" s="17">
        <v>42852</v>
      </c>
      <c r="D25" s="17">
        <v>42815</v>
      </c>
      <c r="E25" s="17"/>
      <c r="F25" s="17"/>
      <c r="G25" s="1">
        <f t="shared" si="0"/>
        <v>-37</v>
      </c>
      <c r="H25" s="16">
        <f t="shared" si="1"/>
        <v>-120604.45999999999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56280.79000000001</v>
      </c>
      <c r="C1">
        <f>COUNTA(A4:A203)</f>
        <v>41</v>
      </c>
      <c r="G1" s="20">
        <f>IF(B1&lt;&gt;0,H1/B1,0)</f>
        <v>-26.621388932173833</v>
      </c>
      <c r="H1" s="19">
        <f>SUM(H4:H195)</f>
        <v>-1498272.8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44</v>
      </c>
      <c r="B4" s="16">
        <v>3885</v>
      </c>
      <c r="C4" s="17">
        <v>42852</v>
      </c>
      <c r="D4" s="17">
        <v>42828</v>
      </c>
      <c r="E4" s="17"/>
      <c r="F4" s="17"/>
      <c r="G4" s="1">
        <f>D4-C4-(F4-E4)</f>
        <v>-24</v>
      </c>
      <c r="H4" s="16">
        <f>B4*G4</f>
        <v>-93240</v>
      </c>
    </row>
    <row r="5" spans="1:8" ht="15">
      <c r="A5" s="28" t="s">
        <v>45</v>
      </c>
      <c r="B5" s="16">
        <v>1450</v>
      </c>
      <c r="C5" s="17">
        <v>42852</v>
      </c>
      <c r="D5" s="17">
        <v>42828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-34800</v>
      </c>
    </row>
    <row r="6" spans="1:8" ht="15">
      <c r="A6" s="28" t="s">
        <v>46</v>
      </c>
      <c r="B6" s="16">
        <v>729</v>
      </c>
      <c r="C6" s="17">
        <v>42852</v>
      </c>
      <c r="D6" s="17">
        <v>42828</v>
      </c>
      <c r="E6" s="17"/>
      <c r="F6" s="17"/>
      <c r="G6" s="1">
        <f t="shared" si="0"/>
        <v>-24</v>
      </c>
      <c r="H6" s="16">
        <f t="shared" si="1"/>
        <v>-17496</v>
      </c>
    </row>
    <row r="7" spans="1:8" ht="15">
      <c r="A7" s="28" t="s">
        <v>47</v>
      </c>
      <c r="B7" s="16">
        <v>756</v>
      </c>
      <c r="C7" s="17">
        <v>42852</v>
      </c>
      <c r="D7" s="17">
        <v>42828</v>
      </c>
      <c r="E7" s="17"/>
      <c r="F7" s="17"/>
      <c r="G7" s="1">
        <f t="shared" si="0"/>
        <v>-24</v>
      </c>
      <c r="H7" s="16">
        <f t="shared" si="1"/>
        <v>-18144</v>
      </c>
    </row>
    <row r="8" spans="1:8" ht="15">
      <c r="A8" s="28" t="s">
        <v>48</v>
      </c>
      <c r="B8" s="16">
        <v>149.89</v>
      </c>
      <c r="C8" s="17">
        <v>42865</v>
      </c>
      <c r="D8" s="17">
        <v>42837</v>
      </c>
      <c r="E8" s="17"/>
      <c r="F8" s="17"/>
      <c r="G8" s="1">
        <f t="shared" si="0"/>
        <v>-28</v>
      </c>
      <c r="H8" s="16">
        <f t="shared" si="1"/>
        <v>-4196.92</v>
      </c>
    </row>
    <row r="9" spans="1:8" ht="15">
      <c r="A9" s="28" t="s">
        <v>49</v>
      </c>
      <c r="B9" s="16">
        <v>160.44</v>
      </c>
      <c r="C9" s="17">
        <v>42865</v>
      </c>
      <c r="D9" s="17">
        <v>42837</v>
      </c>
      <c r="E9" s="17"/>
      <c r="F9" s="17"/>
      <c r="G9" s="1">
        <f t="shared" si="0"/>
        <v>-28</v>
      </c>
      <c r="H9" s="16">
        <f t="shared" si="1"/>
        <v>-4492.32</v>
      </c>
    </row>
    <row r="10" spans="1:8" ht="15">
      <c r="A10" s="28" t="s">
        <v>50</v>
      </c>
      <c r="B10" s="16">
        <v>149.32</v>
      </c>
      <c r="C10" s="17">
        <v>42865</v>
      </c>
      <c r="D10" s="17">
        <v>42837</v>
      </c>
      <c r="E10" s="17"/>
      <c r="F10" s="17"/>
      <c r="G10" s="1">
        <f t="shared" si="0"/>
        <v>-28</v>
      </c>
      <c r="H10" s="16">
        <f t="shared" si="1"/>
        <v>-4180.96</v>
      </c>
    </row>
    <row r="11" spans="1:8" ht="15">
      <c r="A11" s="28" t="s">
        <v>51</v>
      </c>
      <c r="B11" s="16">
        <v>149.02</v>
      </c>
      <c r="C11" s="17">
        <v>42865</v>
      </c>
      <c r="D11" s="17">
        <v>42837</v>
      </c>
      <c r="E11" s="17"/>
      <c r="F11" s="17"/>
      <c r="G11" s="1">
        <f t="shared" si="0"/>
        <v>-28</v>
      </c>
      <c r="H11" s="16">
        <f t="shared" si="1"/>
        <v>-4172.56</v>
      </c>
    </row>
    <row r="12" spans="1:8" ht="15">
      <c r="A12" s="28" t="s">
        <v>52</v>
      </c>
      <c r="B12" s="16">
        <v>5319.27</v>
      </c>
      <c r="C12" s="17">
        <v>42865</v>
      </c>
      <c r="D12" s="17">
        <v>42837</v>
      </c>
      <c r="E12" s="17"/>
      <c r="F12" s="17"/>
      <c r="G12" s="1">
        <f t="shared" si="0"/>
        <v>-28</v>
      </c>
      <c r="H12" s="16">
        <f t="shared" si="1"/>
        <v>-148939.56</v>
      </c>
    </row>
    <row r="13" spans="1:8" ht="15">
      <c r="A13" s="28" t="s">
        <v>53</v>
      </c>
      <c r="B13" s="16">
        <v>1883.7</v>
      </c>
      <c r="C13" s="17">
        <v>42865</v>
      </c>
      <c r="D13" s="17">
        <v>42837</v>
      </c>
      <c r="E13" s="17"/>
      <c r="F13" s="17"/>
      <c r="G13" s="1">
        <f t="shared" si="0"/>
        <v>-28</v>
      </c>
      <c r="H13" s="16">
        <f t="shared" si="1"/>
        <v>-52743.6</v>
      </c>
    </row>
    <row r="14" spans="1:8" ht="15">
      <c r="A14" s="28" t="s">
        <v>54</v>
      </c>
      <c r="B14" s="16">
        <v>5489.42</v>
      </c>
      <c r="C14" s="17">
        <v>42867</v>
      </c>
      <c r="D14" s="17">
        <v>42851</v>
      </c>
      <c r="E14" s="17"/>
      <c r="F14" s="17"/>
      <c r="G14" s="1">
        <f t="shared" si="0"/>
        <v>-16</v>
      </c>
      <c r="H14" s="16">
        <f t="shared" si="1"/>
        <v>-87830.72</v>
      </c>
    </row>
    <row r="15" spans="1:8" ht="15">
      <c r="A15" s="28" t="s">
        <v>55</v>
      </c>
      <c r="B15" s="16">
        <v>300</v>
      </c>
      <c r="C15" s="17">
        <v>42867</v>
      </c>
      <c r="D15" s="17">
        <v>42851</v>
      </c>
      <c r="E15" s="17"/>
      <c r="F15" s="17"/>
      <c r="G15" s="1">
        <f t="shared" si="0"/>
        <v>-16</v>
      </c>
      <c r="H15" s="16">
        <f t="shared" si="1"/>
        <v>-4800</v>
      </c>
    </row>
    <row r="16" spans="1:8" ht="15">
      <c r="A16" s="28" t="s">
        <v>56</v>
      </c>
      <c r="B16" s="16">
        <v>2640.21</v>
      </c>
      <c r="C16" s="17">
        <v>42875</v>
      </c>
      <c r="D16" s="17">
        <v>42851</v>
      </c>
      <c r="E16" s="17"/>
      <c r="F16" s="17"/>
      <c r="G16" s="1">
        <f t="shared" si="0"/>
        <v>-24</v>
      </c>
      <c r="H16" s="16">
        <f t="shared" si="1"/>
        <v>-63365.04</v>
      </c>
    </row>
    <row r="17" spans="1:8" ht="15">
      <c r="A17" s="28" t="s">
        <v>57</v>
      </c>
      <c r="B17" s="16">
        <v>600</v>
      </c>
      <c r="C17" s="17">
        <v>42875</v>
      </c>
      <c r="D17" s="17">
        <v>42851</v>
      </c>
      <c r="E17" s="17"/>
      <c r="F17" s="17"/>
      <c r="G17" s="1">
        <f t="shared" si="0"/>
        <v>-24</v>
      </c>
      <c r="H17" s="16">
        <f t="shared" si="1"/>
        <v>-14400</v>
      </c>
    </row>
    <row r="18" spans="1:8" ht="15">
      <c r="A18" s="28" t="s">
        <v>58</v>
      </c>
      <c r="B18" s="16">
        <v>1000</v>
      </c>
      <c r="C18" s="17">
        <v>42881</v>
      </c>
      <c r="D18" s="17">
        <v>42851</v>
      </c>
      <c r="E18" s="17"/>
      <c r="F18" s="17"/>
      <c r="G18" s="1">
        <f t="shared" si="0"/>
        <v>-30</v>
      </c>
      <c r="H18" s="16">
        <f t="shared" si="1"/>
        <v>-30000</v>
      </c>
    </row>
    <row r="19" spans="1:8" ht="15">
      <c r="A19" s="28" t="s">
        <v>59</v>
      </c>
      <c r="B19" s="16">
        <v>3032.79</v>
      </c>
      <c r="C19" s="17">
        <v>42883</v>
      </c>
      <c r="D19" s="17">
        <v>42857</v>
      </c>
      <c r="E19" s="17"/>
      <c r="F19" s="17"/>
      <c r="G19" s="1">
        <f t="shared" si="0"/>
        <v>-26</v>
      </c>
      <c r="H19" s="16">
        <f t="shared" si="1"/>
        <v>-78852.54</v>
      </c>
    </row>
    <row r="20" spans="1:8" ht="15">
      <c r="A20" s="28" t="s">
        <v>60</v>
      </c>
      <c r="B20" s="16">
        <v>360</v>
      </c>
      <c r="C20" s="17">
        <v>42881</v>
      </c>
      <c r="D20" s="17">
        <v>42857</v>
      </c>
      <c r="E20" s="17"/>
      <c r="F20" s="17"/>
      <c r="G20" s="1">
        <f t="shared" si="0"/>
        <v>-24</v>
      </c>
      <c r="H20" s="16">
        <f t="shared" si="1"/>
        <v>-8640</v>
      </c>
    </row>
    <row r="21" spans="1:8" ht="15">
      <c r="A21" s="28" t="s">
        <v>61</v>
      </c>
      <c r="B21" s="16">
        <v>303.8</v>
      </c>
      <c r="C21" s="17">
        <v>42881</v>
      </c>
      <c r="D21" s="17">
        <v>42857</v>
      </c>
      <c r="E21" s="17"/>
      <c r="F21" s="17"/>
      <c r="G21" s="1">
        <f t="shared" si="0"/>
        <v>-24</v>
      </c>
      <c r="H21" s="16">
        <f t="shared" si="1"/>
        <v>-7291.200000000001</v>
      </c>
    </row>
    <row r="22" spans="1:8" ht="15">
      <c r="A22" s="28" t="s">
        <v>62</v>
      </c>
      <c r="B22" s="16">
        <v>1012.5</v>
      </c>
      <c r="C22" s="17">
        <v>42894</v>
      </c>
      <c r="D22" s="17">
        <v>42865</v>
      </c>
      <c r="E22" s="17"/>
      <c r="F22" s="17"/>
      <c r="G22" s="1">
        <f t="shared" si="0"/>
        <v>-29</v>
      </c>
      <c r="H22" s="16">
        <f t="shared" si="1"/>
        <v>-29362.5</v>
      </c>
    </row>
    <row r="23" spans="1:8" ht="15">
      <c r="A23" s="28" t="s">
        <v>63</v>
      </c>
      <c r="B23" s="16">
        <v>81</v>
      </c>
      <c r="C23" s="17">
        <v>42894</v>
      </c>
      <c r="D23" s="17">
        <v>42865</v>
      </c>
      <c r="E23" s="17"/>
      <c r="F23" s="17"/>
      <c r="G23" s="1">
        <f t="shared" si="0"/>
        <v>-29</v>
      </c>
      <c r="H23" s="16">
        <f t="shared" si="1"/>
        <v>-2349</v>
      </c>
    </row>
    <row r="24" spans="1:8" ht="15">
      <c r="A24" s="28" t="s">
        <v>64</v>
      </c>
      <c r="B24" s="16">
        <v>316.26</v>
      </c>
      <c r="C24" s="17">
        <v>42894</v>
      </c>
      <c r="D24" s="17">
        <v>42871</v>
      </c>
      <c r="E24" s="17"/>
      <c r="F24" s="17"/>
      <c r="G24" s="1">
        <f t="shared" si="0"/>
        <v>-23</v>
      </c>
      <c r="H24" s="16">
        <f t="shared" si="1"/>
        <v>-7273.98</v>
      </c>
    </row>
    <row r="25" spans="1:8" ht="15">
      <c r="A25" s="28" t="s">
        <v>65</v>
      </c>
      <c r="B25" s="16">
        <v>622.13</v>
      </c>
      <c r="C25" s="17">
        <v>42902</v>
      </c>
      <c r="D25" s="17">
        <v>42871</v>
      </c>
      <c r="E25" s="17"/>
      <c r="F25" s="17"/>
      <c r="G25" s="1">
        <f t="shared" si="0"/>
        <v>-31</v>
      </c>
      <c r="H25" s="16">
        <f t="shared" si="1"/>
        <v>-19286.03</v>
      </c>
    </row>
    <row r="26" spans="1:8" ht="15">
      <c r="A26" s="28" t="s">
        <v>66</v>
      </c>
      <c r="B26" s="16">
        <v>253.15</v>
      </c>
      <c r="C26" s="17">
        <v>42893</v>
      </c>
      <c r="D26" s="17">
        <v>42871</v>
      </c>
      <c r="E26" s="17"/>
      <c r="F26" s="17"/>
      <c r="G26" s="1">
        <f t="shared" si="0"/>
        <v>-22</v>
      </c>
      <c r="H26" s="16">
        <f t="shared" si="1"/>
        <v>-5569.3</v>
      </c>
    </row>
    <row r="27" spans="1:8" ht="15">
      <c r="A27" s="28" t="s">
        <v>67</v>
      </c>
      <c r="B27" s="16">
        <v>711</v>
      </c>
      <c r="C27" s="17">
        <v>42911</v>
      </c>
      <c r="D27" s="17">
        <v>42884</v>
      </c>
      <c r="E27" s="17"/>
      <c r="F27" s="17"/>
      <c r="G27" s="1">
        <f t="shared" si="0"/>
        <v>-27</v>
      </c>
      <c r="H27" s="16">
        <f t="shared" si="1"/>
        <v>-19197</v>
      </c>
    </row>
    <row r="28" spans="1:8" ht="15">
      <c r="A28" s="28" t="s">
        <v>68</v>
      </c>
      <c r="B28" s="16">
        <v>106.77</v>
      </c>
      <c r="C28" s="17">
        <v>42911</v>
      </c>
      <c r="D28" s="17">
        <v>42884</v>
      </c>
      <c r="E28" s="17"/>
      <c r="F28" s="17"/>
      <c r="G28" s="1">
        <f t="shared" si="0"/>
        <v>-27</v>
      </c>
      <c r="H28" s="16">
        <f t="shared" si="1"/>
        <v>-2882.79</v>
      </c>
    </row>
    <row r="29" spans="1:8" ht="15">
      <c r="A29" s="28" t="s">
        <v>69</v>
      </c>
      <c r="B29" s="16">
        <v>6.38</v>
      </c>
      <c r="C29" s="17">
        <v>42911</v>
      </c>
      <c r="D29" s="17">
        <v>42884</v>
      </c>
      <c r="E29" s="17"/>
      <c r="F29" s="17"/>
      <c r="G29" s="1">
        <f t="shared" si="0"/>
        <v>-27</v>
      </c>
      <c r="H29" s="16">
        <f t="shared" si="1"/>
        <v>-172.26</v>
      </c>
    </row>
    <row r="30" spans="1:8" ht="15">
      <c r="A30" s="28" t="s">
        <v>70</v>
      </c>
      <c r="B30" s="16">
        <v>1858.33</v>
      </c>
      <c r="C30" s="17">
        <v>42929</v>
      </c>
      <c r="D30" s="17">
        <v>42899</v>
      </c>
      <c r="E30" s="17"/>
      <c r="F30" s="17"/>
      <c r="G30" s="1">
        <f t="shared" si="0"/>
        <v>-30</v>
      </c>
      <c r="H30" s="16">
        <f t="shared" si="1"/>
        <v>-55749.899999999994</v>
      </c>
    </row>
    <row r="31" spans="1:8" ht="15">
      <c r="A31" s="28" t="s">
        <v>71</v>
      </c>
      <c r="B31" s="16">
        <v>800</v>
      </c>
      <c r="C31" s="17">
        <v>42929</v>
      </c>
      <c r="D31" s="17">
        <v>42899</v>
      </c>
      <c r="E31" s="17"/>
      <c r="F31" s="17"/>
      <c r="G31" s="1">
        <f t="shared" si="0"/>
        <v>-30</v>
      </c>
      <c r="H31" s="16">
        <f t="shared" si="1"/>
        <v>-24000</v>
      </c>
    </row>
    <row r="32" spans="1:8" ht="15">
      <c r="A32" s="28" t="s">
        <v>72</v>
      </c>
      <c r="B32" s="16">
        <v>2286.73</v>
      </c>
      <c r="C32" s="17">
        <v>42929</v>
      </c>
      <c r="D32" s="17">
        <v>42899</v>
      </c>
      <c r="E32" s="17"/>
      <c r="F32" s="17"/>
      <c r="G32" s="1">
        <f t="shared" si="0"/>
        <v>-30</v>
      </c>
      <c r="H32" s="16">
        <f t="shared" si="1"/>
        <v>-68601.9</v>
      </c>
    </row>
    <row r="33" spans="1:8" ht="15">
      <c r="A33" s="28" t="s">
        <v>73</v>
      </c>
      <c r="B33" s="16">
        <v>855</v>
      </c>
      <c r="C33" s="17">
        <v>42929</v>
      </c>
      <c r="D33" s="17">
        <v>42899</v>
      </c>
      <c r="E33" s="17"/>
      <c r="F33" s="17"/>
      <c r="G33" s="1">
        <f t="shared" si="0"/>
        <v>-30</v>
      </c>
      <c r="H33" s="16">
        <f t="shared" si="1"/>
        <v>-25650</v>
      </c>
    </row>
    <row r="34" spans="1:8" ht="15">
      <c r="A34" s="28" t="s">
        <v>74</v>
      </c>
      <c r="B34" s="16">
        <v>650</v>
      </c>
      <c r="C34" s="17">
        <v>42929</v>
      </c>
      <c r="D34" s="17">
        <v>42899</v>
      </c>
      <c r="E34" s="17"/>
      <c r="F34" s="17"/>
      <c r="G34" s="1">
        <f t="shared" si="0"/>
        <v>-30</v>
      </c>
      <c r="H34" s="16">
        <f t="shared" si="1"/>
        <v>-19500</v>
      </c>
    </row>
    <row r="35" spans="1:8" ht="15">
      <c r="A35" s="28" t="s">
        <v>75</v>
      </c>
      <c r="B35" s="16">
        <v>5000</v>
      </c>
      <c r="C35" s="17">
        <v>42929</v>
      </c>
      <c r="D35" s="17">
        <v>42899</v>
      </c>
      <c r="E35" s="17"/>
      <c r="F35" s="17"/>
      <c r="G35" s="1">
        <f t="shared" si="0"/>
        <v>-30</v>
      </c>
      <c r="H35" s="16">
        <f t="shared" si="1"/>
        <v>-150000</v>
      </c>
    </row>
    <row r="36" spans="1:8" ht="15">
      <c r="A36" s="28" t="s">
        <v>76</v>
      </c>
      <c r="B36" s="16">
        <v>169.5</v>
      </c>
      <c r="C36" s="17">
        <v>42929</v>
      </c>
      <c r="D36" s="17">
        <v>42902</v>
      </c>
      <c r="E36" s="17"/>
      <c r="F36" s="17"/>
      <c r="G36" s="1">
        <f t="shared" si="0"/>
        <v>-27</v>
      </c>
      <c r="H36" s="16">
        <f t="shared" si="1"/>
        <v>-4576.5</v>
      </c>
    </row>
    <row r="37" spans="1:8" ht="15">
      <c r="A37" s="28" t="s">
        <v>77</v>
      </c>
      <c r="B37" s="16">
        <v>537.3</v>
      </c>
      <c r="C37" s="17">
        <v>42942</v>
      </c>
      <c r="D37" s="17">
        <v>42913</v>
      </c>
      <c r="E37" s="17"/>
      <c r="F37" s="17"/>
      <c r="G37" s="1">
        <f t="shared" si="0"/>
        <v>-29</v>
      </c>
      <c r="H37" s="16">
        <f t="shared" si="1"/>
        <v>-15581.699999999999</v>
      </c>
    </row>
    <row r="38" spans="1:8" ht="15">
      <c r="A38" s="28" t="s">
        <v>78</v>
      </c>
      <c r="B38" s="16">
        <v>5238.68</v>
      </c>
      <c r="C38" s="17">
        <v>42942</v>
      </c>
      <c r="D38" s="17">
        <v>42913</v>
      </c>
      <c r="E38" s="17"/>
      <c r="F38" s="17"/>
      <c r="G38" s="1">
        <f t="shared" si="0"/>
        <v>-29</v>
      </c>
      <c r="H38" s="16">
        <f t="shared" si="1"/>
        <v>-151921.72</v>
      </c>
    </row>
    <row r="39" spans="1:8" ht="15">
      <c r="A39" s="28" t="s">
        <v>79</v>
      </c>
      <c r="B39" s="16">
        <v>180.7</v>
      </c>
      <c r="C39" s="17">
        <v>42942</v>
      </c>
      <c r="D39" s="17">
        <v>42913</v>
      </c>
      <c r="E39" s="17"/>
      <c r="F39" s="17"/>
      <c r="G39" s="1">
        <f t="shared" si="0"/>
        <v>-29</v>
      </c>
      <c r="H39" s="16">
        <f t="shared" si="1"/>
        <v>-5240.299999999999</v>
      </c>
    </row>
    <row r="40" spans="1:8" ht="15">
      <c r="A40" s="28" t="s">
        <v>80</v>
      </c>
      <c r="B40" s="16">
        <v>895.5</v>
      </c>
      <c r="C40" s="17">
        <v>42942</v>
      </c>
      <c r="D40" s="17">
        <v>42913</v>
      </c>
      <c r="E40" s="17"/>
      <c r="F40" s="17"/>
      <c r="G40" s="1">
        <f t="shared" si="0"/>
        <v>-29</v>
      </c>
      <c r="H40" s="16">
        <f t="shared" si="1"/>
        <v>-25969.5</v>
      </c>
    </row>
    <row r="41" spans="1:8" ht="15">
      <c r="A41" s="28" t="s">
        <v>81</v>
      </c>
      <c r="B41" s="16">
        <v>1125</v>
      </c>
      <c r="C41" s="17">
        <v>42942</v>
      </c>
      <c r="D41" s="17">
        <v>42913</v>
      </c>
      <c r="E41" s="17"/>
      <c r="F41" s="17"/>
      <c r="G41" s="1">
        <f t="shared" si="0"/>
        <v>-29</v>
      </c>
      <c r="H41" s="16">
        <f t="shared" si="1"/>
        <v>-32625</v>
      </c>
    </row>
    <row r="42" spans="1:8" ht="15">
      <c r="A42" s="28" t="s">
        <v>82</v>
      </c>
      <c r="B42" s="16">
        <v>3885</v>
      </c>
      <c r="C42" s="17">
        <v>42943</v>
      </c>
      <c r="D42" s="17">
        <v>42913</v>
      </c>
      <c r="E42" s="17"/>
      <c r="F42" s="17"/>
      <c r="G42" s="1">
        <f t="shared" si="0"/>
        <v>-30</v>
      </c>
      <c r="H42" s="16">
        <f t="shared" si="1"/>
        <v>-116550</v>
      </c>
    </row>
    <row r="43" spans="1:8" ht="15">
      <c r="A43" s="28" t="s">
        <v>83</v>
      </c>
      <c r="B43" s="16">
        <v>216</v>
      </c>
      <c r="C43" s="17">
        <v>42943</v>
      </c>
      <c r="D43" s="17">
        <v>42914</v>
      </c>
      <c r="E43" s="17"/>
      <c r="F43" s="17"/>
      <c r="G43" s="1">
        <f t="shared" si="0"/>
        <v>-29</v>
      </c>
      <c r="H43" s="16">
        <f t="shared" si="1"/>
        <v>-6264</v>
      </c>
    </row>
    <row r="44" spans="1:8" ht="15">
      <c r="A44" s="28" t="s">
        <v>84</v>
      </c>
      <c r="B44" s="16">
        <v>1116</v>
      </c>
      <c r="C44" s="17">
        <v>42943</v>
      </c>
      <c r="D44" s="17">
        <v>42914</v>
      </c>
      <c r="E44" s="17"/>
      <c r="F44" s="17"/>
      <c r="G44" s="1">
        <f t="shared" si="0"/>
        <v>-29</v>
      </c>
      <c r="H44" s="16">
        <f t="shared" si="1"/>
        <v>-32364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8241.87</v>
      </c>
      <c r="C1">
        <f>COUNTA(A4:A203)</f>
        <v>13</v>
      </c>
      <c r="G1" s="20">
        <f>IF(B1&lt;&gt;0,H1/B1,0)</f>
        <v>-22.896507710022117</v>
      </c>
      <c r="H1" s="19">
        <f>SUM(H4:H195)</f>
        <v>-188710.04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85</v>
      </c>
      <c r="B4" s="16">
        <v>2400</v>
      </c>
      <c r="C4" s="17">
        <v>42964</v>
      </c>
      <c r="D4" s="17">
        <v>42928</v>
      </c>
      <c r="E4" s="17"/>
      <c r="F4" s="17"/>
      <c r="G4" s="1">
        <f>D4-C4-(F4-E4)</f>
        <v>-36</v>
      </c>
      <c r="H4" s="16">
        <f>B4*G4</f>
        <v>-86400</v>
      </c>
    </row>
    <row r="5" spans="1:8" ht="15">
      <c r="A5" s="28" t="s">
        <v>86</v>
      </c>
      <c r="B5" s="16">
        <v>350</v>
      </c>
      <c r="C5" s="17">
        <v>42972</v>
      </c>
      <c r="D5" s="17">
        <v>42928</v>
      </c>
      <c r="E5" s="17"/>
      <c r="F5" s="17"/>
      <c r="G5" s="1">
        <f aca="true" t="shared" si="0" ref="G5:G68">D5-C5-(F5-E5)</f>
        <v>-44</v>
      </c>
      <c r="H5" s="16">
        <f aca="true" t="shared" si="1" ref="H5:H68">B5*G5</f>
        <v>-15400</v>
      </c>
    </row>
    <row r="6" spans="1:8" ht="15">
      <c r="A6" s="28" t="s">
        <v>87</v>
      </c>
      <c r="B6" s="16">
        <v>64.8</v>
      </c>
      <c r="C6" s="17">
        <v>42947</v>
      </c>
      <c r="D6" s="17">
        <v>42928</v>
      </c>
      <c r="E6" s="17"/>
      <c r="F6" s="17"/>
      <c r="G6" s="1">
        <f t="shared" si="0"/>
        <v>-19</v>
      </c>
      <c r="H6" s="16">
        <f t="shared" si="1"/>
        <v>-1231.2</v>
      </c>
    </row>
    <row r="7" spans="1:8" ht="15">
      <c r="A7" s="28" t="s">
        <v>88</v>
      </c>
      <c r="B7" s="16">
        <v>308.61</v>
      </c>
      <c r="C7" s="17">
        <v>42963</v>
      </c>
      <c r="D7" s="17">
        <v>42940</v>
      </c>
      <c r="E7" s="17"/>
      <c r="F7" s="17"/>
      <c r="G7" s="1">
        <f t="shared" si="0"/>
        <v>-23</v>
      </c>
      <c r="H7" s="16">
        <f t="shared" si="1"/>
        <v>-7098.030000000001</v>
      </c>
    </row>
    <row r="8" spans="1:8" ht="15">
      <c r="A8" s="28" t="s">
        <v>89</v>
      </c>
      <c r="B8" s="16">
        <v>234.42</v>
      </c>
      <c r="C8" s="17">
        <v>42963</v>
      </c>
      <c r="D8" s="17">
        <v>42940</v>
      </c>
      <c r="E8" s="17"/>
      <c r="F8" s="17"/>
      <c r="G8" s="1">
        <f t="shared" si="0"/>
        <v>-23</v>
      </c>
      <c r="H8" s="16">
        <f t="shared" si="1"/>
        <v>-5391.66</v>
      </c>
    </row>
    <row r="9" spans="1:8" ht="15">
      <c r="A9" s="28" t="s">
        <v>90</v>
      </c>
      <c r="B9" s="16">
        <v>164.98</v>
      </c>
      <c r="C9" s="17">
        <v>42963</v>
      </c>
      <c r="D9" s="17">
        <v>42940</v>
      </c>
      <c r="E9" s="17"/>
      <c r="F9" s="17"/>
      <c r="G9" s="1">
        <f t="shared" si="0"/>
        <v>-23</v>
      </c>
      <c r="H9" s="16">
        <f t="shared" si="1"/>
        <v>-3794.54</v>
      </c>
    </row>
    <row r="10" spans="1:8" ht="15">
      <c r="A10" s="28" t="s">
        <v>91</v>
      </c>
      <c r="B10" s="16">
        <v>169.89</v>
      </c>
      <c r="C10" s="17">
        <v>42963</v>
      </c>
      <c r="D10" s="17">
        <v>42940</v>
      </c>
      <c r="E10" s="17"/>
      <c r="F10" s="17"/>
      <c r="G10" s="1">
        <f t="shared" si="0"/>
        <v>-23</v>
      </c>
      <c r="H10" s="16">
        <f t="shared" si="1"/>
        <v>-3907.47</v>
      </c>
    </row>
    <row r="11" spans="1:8" ht="15">
      <c r="A11" s="28" t="s">
        <v>92</v>
      </c>
      <c r="B11" s="16">
        <v>1000</v>
      </c>
      <c r="C11" s="17">
        <v>42994</v>
      </c>
      <c r="D11" s="17">
        <v>42989</v>
      </c>
      <c r="E11" s="17"/>
      <c r="F11" s="17"/>
      <c r="G11" s="1">
        <f t="shared" si="0"/>
        <v>-5</v>
      </c>
      <c r="H11" s="16">
        <f t="shared" si="1"/>
        <v>-5000</v>
      </c>
    </row>
    <row r="12" spans="1:8" ht="15">
      <c r="A12" s="28" t="s">
        <v>93</v>
      </c>
      <c r="B12" s="16">
        <v>1829.8</v>
      </c>
      <c r="C12" s="17">
        <v>42994</v>
      </c>
      <c r="D12" s="17">
        <v>42989</v>
      </c>
      <c r="E12" s="17"/>
      <c r="F12" s="17"/>
      <c r="G12" s="1">
        <f t="shared" si="0"/>
        <v>-5</v>
      </c>
      <c r="H12" s="16">
        <f t="shared" si="1"/>
        <v>-9149</v>
      </c>
    </row>
    <row r="13" spans="1:8" ht="15">
      <c r="A13" s="28" t="s">
        <v>94</v>
      </c>
      <c r="B13" s="16">
        <v>1335</v>
      </c>
      <c r="C13" s="17">
        <v>43019</v>
      </c>
      <c r="D13" s="17">
        <v>42989</v>
      </c>
      <c r="E13" s="17"/>
      <c r="F13" s="17"/>
      <c r="G13" s="1">
        <f t="shared" si="0"/>
        <v>-30</v>
      </c>
      <c r="H13" s="16">
        <f t="shared" si="1"/>
        <v>-40050</v>
      </c>
    </row>
    <row r="14" spans="1:8" ht="15">
      <c r="A14" s="28" t="s">
        <v>95</v>
      </c>
      <c r="B14" s="16">
        <v>354</v>
      </c>
      <c r="C14" s="17">
        <v>43019</v>
      </c>
      <c r="D14" s="17">
        <v>42989</v>
      </c>
      <c r="E14" s="17"/>
      <c r="F14" s="17"/>
      <c r="G14" s="1">
        <f t="shared" si="0"/>
        <v>-30</v>
      </c>
      <c r="H14" s="16">
        <f t="shared" si="1"/>
        <v>-10620</v>
      </c>
    </row>
    <row r="15" spans="1:8" ht="15">
      <c r="A15" s="28" t="s">
        <v>96</v>
      </c>
      <c r="B15" s="16">
        <v>6.04</v>
      </c>
      <c r="C15" s="17">
        <v>43026</v>
      </c>
      <c r="D15" s="17">
        <v>43004</v>
      </c>
      <c r="E15" s="17"/>
      <c r="F15" s="17"/>
      <c r="G15" s="1">
        <f t="shared" si="0"/>
        <v>-22</v>
      </c>
      <c r="H15" s="16">
        <f t="shared" si="1"/>
        <v>-132.88</v>
      </c>
    </row>
    <row r="16" spans="1:8" ht="15">
      <c r="A16" s="28" t="s">
        <v>97</v>
      </c>
      <c r="B16" s="16">
        <v>24.33</v>
      </c>
      <c r="C16" s="17">
        <v>43026</v>
      </c>
      <c r="D16" s="17">
        <v>43004</v>
      </c>
      <c r="E16" s="17"/>
      <c r="F16" s="17"/>
      <c r="G16" s="1">
        <f t="shared" si="0"/>
        <v>-22</v>
      </c>
      <c r="H16" s="16">
        <f t="shared" si="1"/>
        <v>-535.26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21163.410000000003</v>
      </c>
      <c r="C1">
        <f>COUNTA(A4:A203)</f>
        <v>21</v>
      </c>
      <c r="G1" s="20">
        <f>IF(B1&lt;&gt;0,H1/B1,0)</f>
        <v>-26.90619989878757</v>
      </c>
      <c r="H1" s="19">
        <f>SUM(H4:H195)</f>
        <v>-569426.94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98</v>
      </c>
      <c r="B4" s="16">
        <v>110</v>
      </c>
      <c r="C4" s="17">
        <v>43043</v>
      </c>
      <c r="D4" s="17">
        <v>43014</v>
      </c>
      <c r="E4" s="17"/>
      <c r="F4" s="17"/>
      <c r="G4" s="1">
        <f>D4-C4-(F4-E4)</f>
        <v>-29</v>
      </c>
      <c r="H4" s="16">
        <f>B4*G4</f>
        <v>-3190</v>
      </c>
    </row>
    <row r="5" spans="1:8" ht="15">
      <c r="A5" s="28" t="s">
        <v>99</v>
      </c>
      <c r="B5" s="16">
        <v>210</v>
      </c>
      <c r="C5" s="17">
        <v>43026</v>
      </c>
      <c r="D5" s="17">
        <v>43014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-2520</v>
      </c>
    </row>
    <row r="6" spans="1:8" ht="15">
      <c r="A6" s="28" t="s">
        <v>100</v>
      </c>
      <c r="B6" s="16">
        <v>69.06</v>
      </c>
      <c r="C6" s="17">
        <v>43026</v>
      </c>
      <c r="D6" s="17">
        <v>43014</v>
      </c>
      <c r="E6" s="17"/>
      <c r="F6" s="17"/>
      <c r="G6" s="1">
        <f t="shared" si="0"/>
        <v>-12</v>
      </c>
      <c r="H6" s="16">
        <f t="shared" si="1"/>
        <v>-828.72</v>
      </c>
    </row>
    <row r="7" spans="1:8" ht="15">
      <c r="A7" s="28" t="s">
        <v>101</v>
      </c>
      <c r="B7" s="16">
        <v>614</v>
      </c>
      <c r="C7" s="17">
        <v>43043</v>
      </c>
      <c r="D7" s="17">
        <v>43014</v>
      </c>
      <c r="E7" s="17"/>
      <c r="F7" s="17"/>
      <c r="G7" s="1">
        <f t="shared" si="0"/>
        <v>-29</v>
      </c>
      <c r="H7" s="16">
        <f t="shared" si="1"/>
        <v>-17806</v>
      </c>
    </row>
    <row r="8" spans="1:8" ht="15">
      <c r="A8" s="28" t="s">
        <v>102</v>
      </c>
      <c r="B8" s="16">
        <v>102.4</v>
      </c>
      <c r="C8" s="17">
        <v>43064</v>
      </c>
      <c r="D8" s="17">
        <v>43041</v>
      </c>
      <c r="E8" s="17"/>
      <c r="F8" s="17"/>
      <c r="G8" s="1">
        <f t="shared" si="0"/>
        <v>-23</v>
      </c>
      <c r="H8" s="16">
        <f t="shared" si="1"/>
        <v>-2355.2000000000003</v>
      </c>
    </row>
    <row r="9" spans="1:8" ht="15">
      <c r="A9" s="28" t="s">
        <v>103</v>
      </c>
      <c r="B9" s="16">
        <v>614</v>
      </c>
      <c r="C9" s="17">
        <v>43068</v>
      </c>
      <c r="D9" s="17">
        <v>43041</v>
      </c>
      <c r="E9" s="17"/>
      <c r="F9" s="17"/>
      <c r="G9" s="1">
        <f t="shared" si="0"/>
        <v>-27</v>
      </c>
      <c r="H9" s="16">
        <f t="shared" si="1"/>
        <v>-16578</v>
      </c>
    </row>
    <row r="10" spans="1:8" ht="15">
      <c r="A10" s="28" t="s">
        <v>104</v>
      </c>
      <c r="B10" s="16">
        <v>450</v>
      </c>
      <c r="C10" s="17">
        <v>43071</v>
      </c>
      <c r="D10" s="17">
        <v>43041</v>
      </c>
      <c r="E10" s="17"/>
      <c r="F10" s="17"/>
      <c r="G10" s="1">
        <f t="shared" si="0"/>
        <v>-30</v>
      </c>
      <c r="H10" s="16">
        <f t="shared" si="1"/>
        <v>-13500</v>
      </c>
    </row>
    <row r="11" spans="1:8" ht="15">
      <c r="A11" s="28" t="s">
        <v>105</v>
      </c>
      <c r="B11" s="16">
        <v>504</v>
      </c>
      <c r="C11" s="17">
        <v>43076</v>
      </c>
      <c r="D11" s="17">
        <v>43054</v>
      </c>
      <c r="E11" s="17"/>
      <c r="F11" s="17"/>
      <c r="G11" s="1">
        <f t="shared" si="0"/>
        <v>-22</v>
      </c>
      <c r="H11" s="16">
        <f t="shared" si="1"/>
        <v>-11088</v>
      </c>
    </row>
    <row r="12" spans="1:8" ht="15">
      <c r="A12" s="28" t="s">
        <v>106</v>
      </c>
      <c r="B12" s="16">
        <v>4387.5</v>
      </c>
      <c r="C12" s="17">
        <v>43090</v>
      </c>
      <c r="D12" s="17">
        <v>43068</v>
      </c>
      <c r="E12" s="17"/>
      <c r="F12" s="17"/>
      <c r="G12" s="1">
        <f t="shared" si="0"/>
        <v>-22</v>
      </c>
      <c r="H12" s="16">
        <f t="shared" si="1"/>
        <v>-96525</v>
      </c>
    </row>
    <row r="13" spans="1:8" ht="15">
      <c r="A13" s="28" t="s">
        <v>107</v>
      </c>
      <c r="B13" s="16">
        <v>891</v>
      </c>
      <c r="C13" s="17">
        <v>43090</v>
      </c>
      <c r="D13" s="17">
        <v>43068</v>
      </c>
      <c r="E13" s="17"/>
      <c r="F13" s="17"/>
      <c r="G13" s="1">
        <f t="shared" si="0"/>
        <v>-22</v>
      </c>
      <c r="H13" s="16">
        <f t="shared" si="1"/>
        <v>-19602</v>
      </c>
    </row>
    <row r="14" spans="1:8" ht="15">
      <c r="A14" s="28" t="s">
        <v>108</v>
      </c>
      <c r="B14" s="16">
        <v>99</v>
      </c>
      <c r="C14" s="17">
        <v>43100</v>
      </c>
      <c r="D14" s="17">
        <v>43073</v>
      </c>
      <c r="E14" s="17"/>
      <c r="F14" s="17"/>
      <c r="G14" s="1">
        <f t="shared" si="0"/>
        <v>-27</v>
      </c>
      <c r="H14" s="16">
        <f t="shared" si="1"/>
        <v>-2673</v>
      </c>
    </row>
    <row r="15" spans="1:8" ht="15">
      <c r="A15" s="28" t="s">
        <v>109</v>
      </c>
      <c r="B15" s="16">
        <v>857.14</v>
      </c>
      <c r="C15" s="17">
        <v>43110</v>
      </c>
      <c r="D15" s="17">
        <v>43073</v>
      </c>
      <c r="E15" s="17"/>
      <c r="F15" s="17"/>
      <c r="G15" s="1">
        <f t="shared" si="0"/>
        <v>-37</v>
      </c>
      <c r="H15" s="16">
        <f t="shared" si="1"/>
        <v>-31714.18</v>
      </c>
    </row>
    <row r="16" spans="1:8" ht="15">
      <c r="A16" s="28" t="s">
        <v>110</v>
      </c>
      <c r="B16" s="16">
        <v>3461</v>
      </c>
      <c r="C16" s="17">
        <v>43100</v>
      </c>
      <c r="D16" s="17">
        <v>43073</v>
      </c>
      <c r="E16" s="17"/>
      <c r="F16" s="17"/>
      <c r="G16" s="1">
        <f t="shared" si="0"/>
        <v>-27</v>
      </c>
      <c r="H16" s="16">
        <f t="shared" si="1"/>
        <v>-93447</v>
      </c>
    </row>
    <row r="17" spans="1:8" ht="15">
      <c r="A17" s="28" t="s">
        <v>111</v>
      </c>
      <c r="B17" s="16">
        <v>724</v>
      </c>
      <c r="C17" s="17">
        <v>43100</v>
      </c>
      <c r="D17" s="17">
        <v>43073</v>
      </c>
      <c r="E17" s="17"/>
      <c r="F17" s="17"/>
      <c r="G17" s="1">
        <f t="shared" si="0"/>
        <v>-27</v>
      </c>
      <c r="H17" s="16">
        <f t="shared" si="1"/>
        <v>-19548</v>
      </c>
    </row>
    <row r="18" spans="1:8" ht="15">
      <c r="A18" s="28" t="s">
        <v>112</v>
      </c>
      <c r="B18" s="16">
        <v>4907.34</v>
      </c>
      <c r="C18" s="17">
        <v>43100</v>
      </c>
      <c r="D18" s="17">
        <v>43073</v>
      </c>
      <c r="E18" s="17"/>
      <c r="F18" s="17"/>
      <c r="G18" s="1">
        <f t="shared" si="0"/>
        <v>-27</v>
      </c>
      <c r="H18" s="16">
        <f t="shared" si="1"/>
        <v>-132498.18</v>
      </c>
    </row>
    <row r="19" spans="1:8" ht="15">
      <c r="A19" s="28" t="s">
        <v>113</v>
      </c>
      <c r="B19" s="16">
        <v>1046.5</v>
      </c>
      <c r="C19" s="17">
        <v>43119</v>
      </c>
      <c r="D19" s="17">
        <v>43082</v>
      </c>
      <c r="E19" s="17"/>
      <c r="F19" s="17"/>
      <c r="G19" s="1">
        <f t="shared" si="0"/>
        <v>-37</v>
      </c>
      <c r="H19" s="16">
        <f t="shared" si="1"/>
        <v>-38720.5</v>
      </c>
    </row>
    <row r="20" spans="1:8" ht="15">
      <c r="A20" s="28" t="s">
        <v>114</v>
      </c>
      <c r="B20" s="16">
        <v>169.47</v>
      </c>
      <c r="C20" s="17">
        <v>43110</v>
      </c>
      <c r="D20" s="17">
        <v>43082</v>
      </c>
      <c r="E20" s="17"/>
      <c r="F20" s="17"/>
      <c r="G20" s="1">
        <f t="shared" si="0"/>
        <v>-28</v>
      </c>
      <c r="H20" s="16">
        <f t="shared" si="1"/>
        <v>-4745.16</v>
      </c>
    </row>
    <row r="21" spans="1:8" ht="15">
      <c r="A21" s="28" t="s">
        <v>115</v>
      </c>
      <c r="B21" s="16">
        <v>79</v>
      </c>
      <c r="C21" s="17">
        <v>43110</v>
      </c>
      <c r="D21" s="17">
        <v>43082</v>
      </c>
      <c r="E21" s="17"/>
      <c r="F21" s="17"/>
      <c r="G21" s="1">
        <f t="shared" si="0"/>
        <v>-28</v>
      </c>
      <c r="H21" s="16">
        <f t="shared" si="1"/>
        <v>-2212</v>
      </c>
    </row>
    <row r="22" spans="1:8" ht="15">
      <c r="A22" s="28" t="s">
        <v>116</v>
      </c>
      <c r="B22" s="16">
        <v>20</v>
      </c>
      <c r="C22" s="17">
        <v>43119</v>
      </c>
      <c r="D22" s="17">
        <v>43082</v>
      </c>
      <c r="E22" s="17"/>
      <c r="F22" s="17"/>
      <c r="G22" s="1">
        <f t="shared" si="0"/>
        <v>-37</v>
      </c>
      <c r="H22" s="16">
        <f t="shared" si="1"/>
        <v>-740</v>
      </c>
    </row>
    <row r="23" spans="1:8" ht="15">
      <c r="A23" s="28" t="s">
        <v>117</v>
      </c>
      <c r="B23" s="16">
        <v>792</v>
      </c>
      <c r="C23" s="17">
        <v>43119</v>
      </c>
      <c r="D23" s="17">
        <v>43087</v>
      </c>
      <c r="E23" s="17"/>
      <c r="F23" s="17"/>
      <c r="G23" s="1">
        <f t="shared" si="0"/>
        <v>-32</v>
      </c>
      <c r="H23" s="16">
        <f t="shared" si="1"/>
        <v>-25344</v>
      </c>
    </row>
    <row r="24" spans="1:8" ht="15">
      <c r="A24" s="28" t="s">
        <v>118</v>
      </c>
      <c r="B24" s="16">
        <v>1056</v>
      </c>
      <c r="C24" s="17">
        <v>43119</v>
      </c>
      <c r="D24" s="17">
        <v>43087</v>
      </c>
      <c r="E24" s="17"/>
      <c r="F24" s="17"/>
      <c r="G24" s="1">
        <f t="shared" si="0"/>
        <v>-32</v>
      </c>
      <c r="H24" s="16">
        <f t="shared" si="1"/>
        <v>-33792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2018-01-12T11:53:23Z</dcterms:modified>
  <cp:category/>
  <cp:version/>
  <cp:contentType/>
  <cp:contentStatus/>
</cp:coreProperties>
</file>